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120" windowWidth="13035" windowHeight="8835" activeTab="2"/>
  </bookViews>
  <sheets>
    <sheet name="Krycí list" sheetId="1" r:id="rId1"/>
    <sheet name="Rekapitulácia" sheetId="2" r:id="rId2"/>
    <sheet name="Rozpocet" sheetId="3" r:id="rId3"/>
  </sheets>
  <calcPr calcId="125725"/>
</workbook>
</file>

<file path=xl/calcChain.xml><?xml version="1.0" encoding="utf-8"?>
<calcChain xmlns="http://schemas.openxmlformats.org/spreadsheetml/2006/main">
  <c r="C2" i="3"/>
  <c r="C3"/>
  <c r="C4"/>
  <c r="C5"/>
  <c r="C7"/>
  <c r="C8"/>
  <c r="R45" i="1"/>
  <c r="R43"/>
  <c r="R44" s="1"/>
  <c r="E45"/>
  <c r="E43"/>
  <c r="E42"/>
  <c r="E39"/>
  <c r="E38"/>
  <c r="B8" i="2"/>
  <c r="B7"/>
  <c r="B5"/>
  <c r="B4"/>
  <c r="B3"/>
  <c r="B2"/>
  <c r="E35" i="1"/>
  <c r="J35"/>
  <c r="R35"/>
  <c r="P38"/>
  <c r="P39"/>
  <c r="P40"/>
  <c r="P41"/>
  <c r="P42"/>
  <c r="J44"/>
  <c r="K45"/>
  <c r="A14" i="2"/>
  <c r="B14"/>
  <c r="A15"/>
  <c r="B15"/>
  <c r="A16"/>
  <c r="B16"/>
  <c r="A17"/>
  <c r="B17"/>
  <c r="A18"/>
  <c r="B18"/>
  <c r="A19"/>
  <c r="B19"/>
  <c r="A20"/>
  <c r="B20"/>
  <c r="D23"/>
  <c r="E23"/>
  <c r="K16" i="3"/>
  <c r="M16"/>
  <c r="K17"/>
  <c r="M17"/>
  <c r="K18"/>
  <c r="M18"/>
  <c r="K19"/>
  <c r="M19"/>
  <c r="K20"/>
  <c r="M20"/>
  <c r="K21"/>
  <c r="M21"/>
  <c r="K22"/>
  <c r="M22"/>
  <c r="K23"/>
  <c r="M23"/>
  <c r="K24"/>
  <c r="M24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7"/>
  <c r="M37"/>
  <c r="K38"/>
  <c r="M38"/>
  <c r="K39"/>
  <c r="M39"/>
  <c r="K40"/>
  <c r="M40"/>
  <c r="K41"/>
  <c r="M41"/>
  <c r="K42"/>
  <c r="M42"/>
  <c r="K44"/>
  <c r="M44"/>
  <c r="K45"/>
  <c r="M45"/>
  <c r="K47"/>
  <c r="M47"/>
  <c r="K49"/>
  <c r="M49"/>
  <c r="K50"/>
  <c r="M50"/>
  <c r="K51"/>
  <c r="M51"/>
  <c r="K52"/>
  <c r="M52"/>
  <c r="E40" i="1" l="1"/>
  <c r="M43" i="3"/>
  <c r="E18" i="2" s="1"/>
  <c r="K15" i="3"/>
  <c r="K36"/>
  <c r="D17" i="2" s="1"/>
  <c r="C20"/>
  <c r="M36" i="3"/>
  <c r="E17" i="2" s="1"/>
  <c r="K25" i="3"/>
  <c r="D16" i="2" s="1"/>
  <c r="M15" i="3"/>
  <c r="C19" i="2"/>
  <c r="C17"/>
  <c r="M25" i="3"/>
  <c r="E16" i="2" s="1"/>
  <c r="C16"/>
  <c r="C15"/>
  <c r="K48" i="3"/>
  <c r="D20" i="2" s="1"/>
  <c r="M48" i="3"/>
  <c r="E20" i="2" s="1"/>
  <c r="K46" i="3"/>
  <c r="D19" i="2" s="1"/>
  <c r="M46" i="3"/>
  <c r="E19" i="2" s="1"/>
  <c r="K43" i="3"/>
  <c r="D18" i="2" s="1"/>
  <c r="C18"/>
  <c r="O49" i="1"/>
  <c r="E41"/>
  <c r="D15" i="2" l="1"/>
  <c r="D22"/>
  <c r="E15"/>
  <c r="E22"/>
  <c r="E44" i="1"/>
  <c r="R47" s="1"/>
  <c r="O48" s="1"/>
  <c r="R48" s="1"/>
  <c r="M14" i="3"/>
  <c r="E21" i="2" s="1"/>
  <c r="K14" i="3"/>
  <c r="C21" i="2" l="1"/>
  <c r="C14"/>
  <c r="E14"/>
  <c r="R49" i="1"/>
  <c r="R50" s="1"/>
  <c r="D14" i="2"/>
  <c r="D21"/>
  <c r="C23" l="1"/>
  <c r="C22"/>
</calcChain>
</file>

<file path=xl/sharedStrings.xml><?xml version="1.0" encoding="utf-8"?>
<sst xmlns="http://schemas.openxmlformats.org/spreadsheetml/2006/main" count="373" uniqueCount="198">
  <si>
    <t>KRYCÍ LIST ROZPOČTU</t>
  </si>
  <si>
    <t>Názov stavby</t>
  </si>
  <si>
    <t>JKSO</t>
  </si>
  <si>
    <t xml:space="preserve"> </t>
  </si>
  <si>
    <t>Kód stavby</t>
  </si>
  <si>
    <t>PF435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</si>
  <si>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</si>
  <si>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</si>
  <si>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</si>
  <si>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</si>
  <si>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</si>
  <si>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</si>
  <si>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</si>
  <si>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</si>
  <si>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</si>
  <si>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</si>
  <si>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</si>
  <si>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</si>
  <si>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</si>
  <si>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</si>
  <si>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</si>
  <si>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</si>
  <si>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</si>
  <si>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</si>
  <si>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</si>
  <si>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</si>
  <si>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</si>
  <si>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</si>
  <si>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</si>
  <si>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</si>
  <si>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</si>
  <si>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</si>
  <si>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</si>
  <si>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</si>
  <si>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</si>
  <si>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</si>
  <si>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</si>
  <si>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</si>
  <si>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</si>
  <si>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</si>
  <si>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</si>
  <si>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</si>
  <si>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</si>
  <si>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</si>
  <si>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</si>
  <si>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</si>
  <si>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</si>
  <si>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</si>
  <si>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</si>
  <si>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</si>
  <si>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</si>
  <si>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</si>
  <si>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</si>
  <si>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</si>
  <si>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</si>
  <si>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</si>
  <si>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</si>
  <si>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</si>
  <si>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</si>
  <si>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</si>
  <si>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</si>
  <si>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</si>
  <si>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</si>
  <si>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</si>
  <si>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</si>
  <si>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</si>
  <si>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</si>
  <si>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</si>
  <si>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</si>
  <si>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</si>
  <si>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</si>
  <si>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</si>
  <si>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</si>
  <si>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</si>
  <si>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</si>
  <si>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</si>
  <si>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</si>
  <si>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</si>
  <si>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</si>
  <si>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</si>
  <si>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</si>
  <si>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</si>
  <si>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</si>
  <si>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</si>
  <si>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</si>
  <si>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</si>
  <si>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</si>
  <si>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</si>
  <si>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</si>
  <si>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</si>
  <si>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</si>
  <si>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</si>
  <si>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</si>
  <si>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</si>
  <si>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</si>
  <si>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</si>
  <si>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</si>
  <si>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</si>
  <si>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PSV</t>
  </si>
  <si>
    <t>0</t>
  </si>
  <si>
    <t>713</t>
  </si>
  <si>
    <t>Izolácie tepelné</t>
  </si>
  <si>
    <t>1</t>
  </si>
  <si>
    <t>K</t>
  </si>
  <si>
    <t>2</t>
  </si>
  <si>
    <t>713482152</t>
  </si>
  <si>
    <t>m</t>
  </si>
  <si>
    <t>713482153</t>
  </si>
  <si>
    <t>Montáž trubíc, hr.60-80,vnút.priemer 76-98</t>
  </si>
  <si>
    <t>M</t>
  </si>
  <si>
    <t>MAT</t>
  </si>
  <si>
    <t>63141610</t>
  </si>
  <si>
    <t>6314161187</t>
  </si>
  <si>
    <t>6314161278</t>
  </si>
  <si>
    <t>63141613</t>
  </si>
  <si>
    <t>631416131</t>
  </si>
  <si>
    <t>6314161377</t>
  </si>
  <si>
    <t>631415321</t>
  </si>
  <si>
    <t>ks</t>
  </si>
  <si>
    <t>733</t>
  </si>
  <si>
    <t>Ústredné kúrenie, rozvodné potrubie</t>
  </si>
  <si>
    <t>731</t>
  </si>
  <si>
    <t>733121219</t>
  </si>
  <si>
    <t>733121222</t>
  </si>
  <si>
    <t>733121225</t>
  </si>
  <si>
    <t>733121229</t>
  </si>
  <si>
    <t>733121233</t>
  </si>
  <si>
    <t>733121236</t>
  </si>
  <si>
    <t>733121239</t>
  </si>
  <si>
    <t>733124119</t>
  </si>
  <si>
    <t>733190219</t>
  </si>
  <si>
    <t>733190225</t>
  </si>
  <si>
    <t>734</t>
  </si>
  <si>
    <t>734109112</t>
  </si>
  <si>
    <t>422113300</t>
  </si>
  <si>
    <t>422113360</t>
  </si>
  <si>
    <t>3194190500</t>
  </si>
  <si>
    <t>3194190600</t>
  </si>
  <si>
    <t>422113390</t>
  </si>
  <si>
    <t>767</t>
  </si>
  <si>
    <t>Konštrukcie doplnkové kovové</t>
  </si>
  <si>
    <t>767995101</t>
  </si>
  <si>
    <t>kg</t>
  </si>
  <si>
    <t>484600008</t>
  </si>
  <si>
    <t xml:space="preserve">Doplnkové konštrukcie (montážny, profilový a spojovací materiál) </t>
  </si>
  <si>
    <t>783</t>
  </si>
  <si>
    <t>Dokončovacie práce - nátery</t>
  </si>
  <si>
    <t>783425350</t>
  </si>
  <si>
    <t>Nátery kov.potr.a armatúr syntet. do DN  100 mm dvojnás. 1x email a základný náter</t>
  </si>
  <si>
    <t>784</t>
  </si>
  <si>
    <t>HZS-008P</t>
  </si>
  <si>
    <t>HZS-032P</t>
  </si>
  <si>
    <t>HZS-050P</t>
  </si>
  <si>
    <t>HZS-203P</t>
  </si>
  <si>
    <t>m3</t>
  </si>
  <si>
    <t>Skúšky vykurovacie, komplexné, funkčné</t>
  </si>
  <si>
    <r>
      <rPr>
        <b/>
        <sz val="12"/>
        <rFont val="Arial CE"/>
        <charset val="238"/>
      </rPr>
      <t>Upozornenie:</t>
    </r>
    <r>
      <rPr>
        <sz val="12"/>
        <rFont val="Arial CE"/>
        <charset val="238"/>
      </rPr>
      <t xml:space="preserve"> detailný popis materiálu a technológii - viď "Výpis materiálu a TS" v PD!!!</t>
    </r>
  </si>
  <si>
    <t>Plynová teplovodná kotolňa a rozvody tepla ul. Štúrova, Beluša</t>
  </si>
  <si>
    <t xml:space="preserve">Rekonštrukcia rozvodov tepla </t>
  </si>
  <si>
    <t>OSBD Považská Bystrica</t>
  </si>
  <si>
    <t>Energokontrol, s.r.o.</t>
  </si>
  <si>
    <t>Beluša</t>
  </si>
  <si>
    <t>10.4.2018</t>
  </si>
  <si>
    <t>Montáž trubíc, hr.30-50,vnút.priemer 30-73</t>
  </si>
  <si>
    <t xml:space="preserve">Montáž+dodávka izolácie kolien z minerálnej vlny s Al fóliou </t>
  </si>
  <si>
    <t>sub</t>
  </si>
  <si>
    <t>Potrubie oceľové priemer 33,7/2,6 (DN 25)</t>
  </si>
  <si>
    <t>Potrubie oceľové priemer 42,4/2,6 (DN 32)</t>
  </si>
  <si>
    <t>Potrubie oceľové priemer 48,3/2,6 (DN 40)</t>
  </si>
  <si>
    <t>Potrubie oceľové priemer 60,3/2,9 (DN 50)</t>
  </si>
  <si>
    <t>Potrubie oceľové priemer 76,1/2,9 (DN 65)</t>
  </si>
  <si>
    <t>Potrubie oceľové priemer 88,9/3,2 (DN 80)</t>
  </si>
  <si>
    <t>Potrubie pozinkované 5/4" DN 32</t>
  </si>
  <si>
    <t>Potrubie pozinkované 1" DN 25</t>
  </si>
  <si>
    <t>Ostatné tlakové skúšky potrubia z oceľových rúrok a pozinkových DN 25 do DN 50</t>
  </si>
  <si>
    <t>Ostatné tlakové skúšky potrubia z oceľových rúrok  nad 60,3/2,9 do priem. 89/5</t>
  </si>
  <si>
    <t>Ústredné kúrenie, technológia OST a armatúry</t>
  </si>
  <si>
    <t xml:space="preserve">Montáž OST </t>
  </si>
  <si>
    <t>Tlakovo závislá OST s prietočným ohrevom TV (ÚK:100kW, TV:70 kW)</t>
  </si>
  <si>
    <t>Tlakovo závislá OST s prietočným ohrevom TV (ÚK:120kW, TV:90 kW)</t>
  </si>
  <si>
    <t>Tlakovo závislá OST s prietočným ohrevom TV (ÚK:140kW, TV:140 kW)</t>
  </si>
  <si>
    <t>Tlakovo závislá OST s prietočným ohrevom TV (ÚK:160kW, TV:140 kW)</t>
  </si>
  <si>
    <t>Tlakovo závislá OST s prietočným ohrevom TV (ÚK:70kW, TV:20 kW)</t>
  </si>
  <si>
    <t>MaR</t>
  </si>
  <si>
    <t xml:space="preserve">Izolácia z minerálnej vlny s hliníkovou fóliou d 34 x 30 mm  </t>
  </si>
  <si>
    <t xml:space="preserve">Izolácia z minerálnej vlny s hliníkovou fóliou d 43 x 30 mm     </t>
  </si>
  <si>
    <t xml:space="preserve">Izolácia z minerálnej vlny s hliníkovou fóliou d 49 x 40 mm         </t>
  </si>
  <si>
    <t>Izolácia z minerálnej vlny s hliníkovou fóliou d 61 x 50 mm</t>
  </si>
  <si>
    <t>Izolácia z minerálnej vlny s hliníkovou fóliou d 77 x 60 mm</t>
  </si>
  <si>
    <t xml:space="preserve">Izolácia z minerálnej vlny s hliníkovou fóliou d 89 x 80 mm       </t>
  </si>
  <si>
    <t>Projekt realizačný a projekt skutočného vyhotovenia stavby</t>
  </si>
  <si>
    <t>Celkom bez DPH</t>
  </si>
  <si>
    <t>Celkom s 20% DPH</t>
  </si>
  <si>
    <t>DPH 20%</t>
  </si>
  <si>
    <t>Vypustenie, napustenie rozvodov</t>
  </si>
  <si>
    <t>Montáž ostatných atypických kovových staveb. doplnkových konštrukcií nad 5 kg</t>
  </si>
  <si>
    <t>VÝKAZ - VÝMER</t>
  </si>
  <si>
    <t>Technologická časť - vnútorné DOS</t>
  </si>
</sst>
</file>

<file path=xl/styles.xml><?xml version="1.0" encoding="utf-8"?>
<styleSheet xmlns="http://schemas.openxmlformats.org/spreadsheetml/2006/main">
  <numFmts count="6"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4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  <font>
      <b/>
      <sz val="12"/>
      <name val="Arial CE"/>
      <charset val="238"/>
    </font>
    <font>
      <sz val="12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95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65" fontId="0" fillId="0" borderId="29" xfId="0" applyNumberFormat="1" applyFont="1" applyBorder="1" applyAlignment="1" applyProtection="1">
      <alignment horizontal="right" vertical="center"/>
    </xf>
    <xf numFmtId="165" fontId="0" fillId="0" borderId="30" xfId="0" applyNumberFormat="1" applyFont="1" applyBorder="1" applyAlignment="1" applyProtection="1">
      <alignment horizontal="right" vertical="center"/>
    </xf>
    <xf numFmtId="165" fontId="7" fillId="0" borderId="31" xfId="0" applyNumberFormat="1" applyFont="1" applyBorder="1" applyAlignment="1" applyProtection="1">
      <alignment horizontal="right" vertical="center"/>
    </xf>
    <xf numFmtId="166" fontId="7" fillId="0" borderId="32" xfId="0" applyNumberFormat="1" applyFont="1" applyBorder="1" applyAlignment="1" applyProtection="1">
      <alignment horizontal="right" vertical="center"/>
    </xf>
    <xf numFmtId="165" fontId="0" fillId="0" borderId="31" xfId="0" applyNumberFormat="1" applyFont="1" applyBorder="1" applyAlignment="1" applyProtection="1">
      <alignment horizontal="right" vertical="center"/>
    </xf>
    <xf numFmtId="165" fontId="0" fillId="0" borderId="32" xfId="0" applyNumberFormat="1" applyFont="1" applyBorder="1" applyAlignment="1" applyProtection="1">
      <alignment horizontal="right" vertical="center"/>
    </xf>
    <xf numFmtId="165" fontId="7" fillId="0" borderId="30" xfId="0" applyNumberFormat="1" applyFont="1" applyBorder="1" applyAlignment="1" applyProtection="1">
      <alignment horizontal="right" vertical="center"/>
    </xf>
    <xf numFmtId="166" fontId="7" fillId="0" borderId="30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166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166" fontId="0" fillId="0" borderId="18" xfId="0" applyNumberFormat="1" applyFont="1" applyBorder="1" applyAlignment="1" applyProtection="1">
      <alignment horizontal="right" vertical="center"/>
    </xf>
    <xf numFmtId="165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165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166" fontId="7" fillId="0" borderId="21" xfId="0" applyNumberFormat="1" applyFont="1" applyBorder="1" applyAlignment="1" applyProtection="1">
      <alignment horizontal="right" vertical="center"/>
    </xf>
    <xf numFmtId="166" fontId="0" fillId="0" borderId="21" xfId="0" applyNumberFormat="1" applyFont="1" applyBorder="1" applyAlignment="1" applyProtection="1">
      <alignment horizontal="right" vertical="center"/>
    </xf>
    <xf numFmtId="165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166" fontId="7" fillId="0" borderId="38" xfId="0" applyNumberFormat="1" applyFont="1" applyBorder="1" applyAlignment="1" applyProtection="1">
      <alignment horizontal="right" vertical="center"/>
    </xf>
    <xf numFmtId="166" fontId="7" fillId="0" borderId="22" xfId="0" applyNumberFormat="1" applyFont="1" applyBorder="1" applyAlignment="1" applyProtection="1">
      <alignment horizontal="right" vertical="center"/>
    </xf>
    <xf numFmtId="165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3" fillId="0" borderId="18" xfId="0" applyNumberFormat="1" applyFont="1" applyBorder="1" applyAlignment="1" applyProtection="1">
      <alignment horizontal="right" vertical="center"/>
    </xf>
    <xf numFmtId="166" fontId="3" fillId="0" borderId="19" xfId="0" applyNumberFormat="1" applyFont="1" applyBorder="1" applyAlignment="1" applyProtection="1">
      <alignment horizontal="right" vertical="center"/>
    </xf>
    <xf numFmtId="166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166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167" fontId="15" fillId="0" borderId="0" xfId="0" applyNumberFormat="1" applyFont="1" applyAlignment="1" applyProtection="1">
      <alignment horizontal="right" vertical="center"/>
    </xf>
    <xf numFmtId="167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left"/>
    </xf>
    <xf numFmtId="167" fontId="2" fillId="0" borderId="0" xfId="0" applyNumberFormat="1" applyFont="1" applyAlignment="1" applyProtection="1">
      <alignment horizontal="right" vertical="center"/>
    </xf>
    <xf numFmtId="168" fontId="2" fillId="0" borderId="0" xfId="0" applyNumberFormat="1" applyFont="1" applyAlignment="1" applyProtection="1">
      <alignment horizontal="right" vertical="center"/>
    </xf>
    <xf numFmtId="169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left" vertical="center"/>
    </xf>
    <xf numFmtId="167" fontId="2" fillId="0" borderId="52" xfId="0" applyNumberFormat="1" applyFont="1" applyBorder="1" applyAlignment="1" applyProtection="1">
      <alignment horizontal="right" vertical="center"/>
    </xf>
    <xf numFmtId="166" fontId="2" fillId="0" borderId="52" xfId="0" applyNumberFormat="1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horizontal="left" vertical="center" wrapText="1"/>
    </xf>
    <xf numFmtId="0" fontId="21" fillId="0" borderId="52" xfId="0" applyFont="1" applyBorder="1" applyAlignment="1" applyProtection="1">
      <alignment horizontal="center" vertical="center"/>
    </xf>
    <xf numFmtId="0" fontId="21" fillId="0" borderId="52" xfId="0" applyFont="1" applyBorder="1" applyAlignment="1" applyProtection="1">
      <alignment horizontal="left" vertical="center"/>
    </xf>
    <xf numFmtId="0" fontId="21" fillId="0" borderId="52" xfId="0" applyFont="1" applyBorder="1" applyAlignment="1" applyProtection="1">
      <alignment horizontal="left" vertical="center" wrapText="1"/>
    </xf>
    <xf numFmtId="167" fontId="21" fillId="0" borderId="52" xfId="0" applyNumberFormat="1" applyFont="1" applyBorder="1" applyAlignment="1" applyProtection="1">
      <alignment horizontal="right" vertical="center"/>
    </xf>
    <xf numFmtId="166" fontId="21" fillId="0" borderId="52" xfId="0" applyNumberFormat="1" applyFont="1" applyBorder="1" applyAlignment="1" applyProtection="1">
      <alignment horizontal="right" vertical="center"/>
    </xf>
    <xf numFmtId="168" fontId="21" fillId="0" borderId="0" xfId="0" applyNumberFormat="1" applyFont="1" applyAlignment="1" applyProtection="1">
      <alignment horizontal="right" vertical="center"/>
    </xf>
    <xf numFmtId="167" fontId="21" fillId="0" borderId="0" xfId="0" applyNumberFormat="1" applyFont="1" applyAlignment="1" applyProtection="1">
      <alignment horizontal="right" vertical="center"/>
    </xf>
    <xf numFmtId="169" fontId="21" fillId="0" borderId="0" xfId="0" applyNumberFormat="1" applyFont="1" applyAlignment="1" applyProtection="1">
      <alignment horizontal="right" vertical="center"/>
    </xf>
    <xf numFmtId="165" fontId="21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22" fillId="0" borderId="52" xfId="0" applyFont="1" applyBorder="1" applyAlignment="1" applyProtection="1">
      <alignment horizontal="left" vertical="center"/>
    </xf>
    <xf numFmtId="0" fontId="22" fillId="0" borderId="52" xfId="0" applyFont="1" applyBorder="1" applyAlignment="1" applyProtection="1">
      <alignment horizontal="center" vertical="center"/>
    </xf>
    <xf numFmtId="166" fontId="22" fillId="0" borderId="52" xfId="0" applyNumberFormat="1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left" vertical="center"/>
    </xf>
    <xf numFmtId="167" fontId="22" fillId="0" borderId="2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167" fontId="22" fillId="0" borderId="0" xfId="0" applyNumberFormat="1" applyFont="1" applyAlignment="1" applyProtection="1">
      <alignment horizontal="right" vertical="center"/>
    </xf>
    <xf numFmtId="0" fontId="22" fillId="0" borderId="52" xfId="0" applyFont="1" applyBorder="1" applyAlignment="1" applyProtection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left" vertical="center"/>
    </xf>
    <xf numFmtId="166" fontId="22" fillId="0" borderId="53" xfId="0" applyNumberFormat="1" applyFont="1" applyBorder="1" applyAlignment="1" applyProtection="1">
      <alignment horizontal="right" vertical="center"/>
    </xf>
    <xf numFmtId="0" fontId="23" fillId="0" borderId="53" xfId="0" applyFont="1" applyBorder="1" applyAlignment="1" applyProtection="1">
      <alignment horizontal="left" vertical="center"/>
    </xf>
    <xf numFmtId="166" fontId="23" fillId="0" borderId="53" xfId="0" applyNumberFormat="1" applyFont="1" applyBorder="1" applyAlignment="1" applyProtection="1">
      <alignment horizontal="right" vertical="center"/>
    </xf>
    <xf numFmtId="0" fontId="20" fillId="2" borderId="0" xfId="0" applyFont="1" applyFill="1" applyAlignment="1" applyProtection="1">
      <alignment horizontal="left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left" vertical="center"/>
    </xf>
    <xf numFmtId="0" fontId="21" fillId="0" borderId="52" xfId="0" applyFont="1" applyFill="1" applyBorder="1" applyAlignment="1" applyProtection="1">
      <alignment horizontal="left" vertical="center" wrapText="1"/>
    </xf>
    <xf numFmtId="167" fontId="21" fillId="0" borderId="52" xfId="0" applyNumberFormat="1" applyFont="1" applyFill="1" applyBorder="1" applyAlignment="1" applyProtection="1">
      <alignment horizontal="right" vertical="center"/>
    </xf>
    <xf numFmtId="166" fontId="21" fillId="0" borderId="52" xfId="0" applyNumberFormat="1" applyFont="1" applyFill="1" applyBorder="1" applyAlignment="1" applyProtection="1">
      <alignment horizontal="right" vertical="center"/>
    </xf>
    <xf numFmtId="168" fontId="21" fillId="0" borderId="0" xfId="0" applyNumberFormat="1" applyFont="1" applyFill="1" applyAlignment="1" applyProtection="1">
      <alignment horizontal="right" vertical="center"/>
    </xf>
    <xf numFmtId="167" fontId="21" fillId="0" borderId="0" xfId="0" applyNumberFormat="1" applyFont="1" applyFill="1" applyAlignment="1" applyProtection="1">
      <alignment horizontal="right" vertical="center"/>
    </xf>
    <xf numFmtId="169" fontId="21" fillId="0" borderId="0" xfId="0" applyNumberFormat="1" applyFont="1" applyFill="1" applyAlignment="1" applyProtection="1">
      <alignment horizontal="right" vertical="center"/>
    </xf>
    <xf numFmtId="165" fontId="21" fillId="0" borderId="0" xfId="0" applyNumberFormat="1" applyFont="1" applyFill="1" applyAlignment="1" applyProtection="1">
      <alignment horizontal="right" vertical="center"/>
    </xf>
    <xf numFmtId="0" fontId="21" fillId="0" borderId="0" xfId="0" applyFont="1" applyFill="1" applyAlignment="1" applyProtection="1">
      <alignment horizontal="left" vertical="center"/>
    </xf>
    <xf numFmtId="0" fontId="22" fillId="0" borderId="52" xfId="0" applyFont="1" applyFill="1" applyBorder="1" applyAlignment="1" applyProtection="1">
      <alignment horizontal="left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left" vertical="center" wrapText="1"/>
    </xf>
    <xf numFmtId="166" fontId="22" fillId="0" borderId="52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center"/>
    </xf>
    <xf numFmtId="167" fontId="22" fillId="0" borderId="0" xfId="0" applyNumberFormat="1" applyFont="1" applyFill="1" applyAlignment="1" applyProtection="1">
      <alignment horizontal="right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115" zoomScaleNormal="115" workbookViewId="0">
      <selection activeCell="F9" sqref="F9"/>
    </sheetView>
  </sheetViews>
  <sheetFormatPr defaultColWidth="9.140625" defaultRowHeight="12.75" customHeight="1"/>
  <cols>
    <col min="1" max="1" width="2.42578125" style="1" customWidth="1"/>
    <col min="2" max="2" width="1.85546875" style="1" customWidth="1"/>
    <col min="3" max="3" width="2.85546875" style="1" customWidth="1"/>
    <col min="4" max="4" width="6.7109375" style="1" customWidth="1"/>
    <col min="5" max="5" width="13.5703125" style="1" customWidth="1"/>
    <col min="6" max="6" width="0.5703125" style="1" customWidth="1"/>
    <col min="7" max="7" width="2.5703125" style="1" customWidth="1"/>
    <col min="8" max="8" width="2.7109375" style="1" customWidth="1"/>
    <col min="9" max="9" width="10.42578125" style="1" customWidth="1"/>
    <col min="10" max="10" width="13.42578125" style="1" customWidth="1"/>
    <col min="11" max="11" width="0.7109375" style="1" customWidth="1"/>
    <col min="12" max="12" width="2.42578125" style="1" customWidth="1"/>
    <col min="13" max="13" width="2.85546875" style="1" customWidth="1"/>
    <col min="14" max="14" width="2" style="1" customWidth="1"/>
    <col min="15" max="15" width="12.42578125" style="1" customWidth="1"/>
    <col min="16" max="16" width="3" style="1" customWidth="1"/>
    <col min="17" max="17" width="2" style="1" customWidth="1"/>
    <col min="18" max="18" width="13.5703125" style="1" customWidth="1"/>
    <col min="19" max="19" width="0.5703125" style="1" customWidth="1"/>
    <col min="20" max="16384" width="9.14062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157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158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197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 t="s">
        <v>161</v>
      </c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159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160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162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SUMIF(Rozpocet!O5:O65432,8,Rozpocet!I5:I65432)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f>SUMIF(Rozpocet!O10:O65497,4,Rozpocet!I10:I65497)</f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f>SUMIF(Rozpocet!O11:O65497,32,Rozpocet!I11:I65497)</f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f>SUMIF(Rozpocet!O12:O65497,16,Rozpocet!I12:I65497)+SUMIF(Rozpocet!O12:O65497,128,Rozpocet!I12:I65497)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f>SUMIF(Rozpocet!O13:O65497,256,Rozpocet!I13:I65497)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f>SUMIF(Rozpocet!O14:O65497,64,Rozpocet!I14:I65497)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f>SUMIF(Rozpocet!O14:O65497,1024,Rozpocet!I14:I65497)</f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f>SUMIF(Rozpocet!O14:O65497,512,Rozpocet!I14:I65497)</f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M49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f>SUMIF(Rozpocet!O14:O65497,"&lt;4",Rozpocet!I14:I65497)+SUMIF(Rozpocet!O14:O65497,"&gt;1024",Rozpocet!I14:I65497)</f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E44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ROUND(O48*M48/100,1)</f>
        <v>0</v>
      </c>
      <c r="S48" s="104"/>
    </row>
    <row r="49" spans="1:19" ht="20.25" customHeigh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f>SUMIF(Rozpocet!N14:N65497,M49,Rozpocet!I14:I65497)+SUMIF(P38:P42,M49,R38:R42)+IF(K45=M49,J45,0)</f>
        <v>0</v>
      </c>
      <c r="P49" s="39" t="s">
        <v>63</v>
      </c>
      <c r="Q49" s="39"/>
      <c r="R49" s="74">
        <f>R47*0.2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printOptions horizontalCentered="1" verticalCentered="1"/>
  <pageMargins left="0.59055119752883911" right="0.59055119752883911" top="0.90551179647445679" bottom="0.9055117964744567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160" zoomScaleNormal="160" workbookViewId="0">
      <pane ySplit="13" topLeftCell="A21" activePane="bottomLeft" state="frozenSplit"/>
      <selection pane="bottomLeft" activeCell="C23" sqref="C23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03125" style="1" customWidth="1"/>
    <col min="4" max="5" width="13.85546875" style="1" hidden="1" customWidth="1"/>
    <col min="6" max="16384" width="9.140625" style="1"/>
  </cols>
  <sheetData>
    <row r="1" spans="1:5" ht="18" customHeight="1">
      <c r="A1" s="115" t="s">
        <v>71</v>
      </c>
      <c r="B1" s="116"/>
      <c r="C1" s="116"/>
      <c r="D1" s="116"/>
      <c r="E1" s="116"/>
    </row>
    <row r="2" spans="1:5" ht="12" customHeight="1">
      <c r="A2" s="117" t="s">
        <v>72</v>
      </c>
      <c r="B2" s="118" t="str">
        <f>'Krycí list'!E5</f>
        <v>Plynová teplovodná kotolňa a rozvody tepla ul. Štúrova, Beluša</v>
      </c>
      <c r="C2" s="119"/>
      <c r="D2" s="119"/>
      <c r="E2" s="119"/>
    </row>
    <row r="3" spans="1:5" ht="12" customHeight="1">
      <c r="A3" s="117" t="s">
        <v>73</v>
      </c>
      <c r="B3" s="118" t="str">
        <f>'Krycí list'!E7</f>
        <v xml:space="preserve">Rekonštrukcia rozvodov tepla </v>
      </c>
      <c r="C3" s="120"/>
      <c r="D3" s="118"/>
      <c r="E3" s="121"/>
    </row>
    <row r="4" spans="1:5" ht="12" customHeight="1">
      <c r="A4" s="117" t="s">
        <v>74</v>
      </c>
      <c r="B4" s="118" t="str">
        <f>'Krycí list'!E9</f>
        <v>Technologická časť - vnútorné DOS</v>
      </c>
      <c r="C4" s="120"/>
      <c r="D4" s="118"/>
      <c r="E4" s="121"/>
    </row>
    <row r="5" spans="1:5" ht="12" customHeight="1">
      <c r="A5" s="118" t="s">
        <v>75</v>
      </c>
      <c r="B5" s="118" t="str">
        <f>'Krycí list'!P5</f>
        <v xml:space="preserve"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76</v>
      </c>
      <c r="B7" s="118" t="str">
        <f>'Krycí list'!E26</f>
        <v>OSBD Považská Bystrica</v>
      </c>
      <c r="C7" s="120"/>
      <c r="D7" s="118"/>
      <c r="E7" s="121"/>
    </row>
    <row r="8" spans="1:5" ht="12" customHeight="1">
      <c r="A8" s="118" t="s">
        <v>77</v>
      </c>
      <c r="B8" s="118" t="str">
        <f>'Krycí list'!E28</f>
        <v xml:space="preserve"> </v>
      </c>
      <c r="C8" s="120"/>
      <c r="D8" s="118"/>
      <c r="E8" s="121"/>
    </row>
    <row r="9" spans="1:5" ht="12" customHeight="1">
      <c r="A9" s="118" t="s">
        <v>78</v>
      </c>
      <c r="B9" s="172">
        <v>43200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79</v>
      </c>
      <c r="B11" s="123" t="s">
        <v>80</v>
      </c>
      <c r="C11" s="124" t="s">
        <v>81</v>
      </c>
      <c r="D11" s="125" t="s">
        <v>82</v>
      </c>
      <c r="E11" s="124" t="s">
        <v>83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73" t="str">
        <f>Rozpocet!D14</f>
        <v>PSV</v>
      </c>
      <c r="B14" s="174" t="str">
        <f>Rozpocet!E14</f>
        <v>Práce a dodávky PSV</v>
      </c>
      <c r="C14" s="175">
        <f>Rozpocet!I14</f>
        <v>0</v>
      </c>
      <c r="D14" s="132" t="e">
        <f>Rozpocet!K14</f>
        <v>#REF!</v>
      </c>
      <c r="E14" s="132" t="e">
        <f>Rozpocet!M14</f>
        <v>#REF!</v>
      </c>
    </row>
    <row r="15" spans="1:5" s="131" customFormat="1" ht="12.75" customHeight="1">
      <c r="A15" s="173" t="str">
        <f>Rozpocet!D15</f>
        <v>713</v>
      </c>
      <c r="B15" s="174" t="str">
        <f>Rozpocet!E15</f>
        <v>Izolácie tepelné</v>
      </c>
      <c r="C15" s="175">
        <f>Rozpocet!I15</f>
        <v>0</v>
      </c>
      <c r="D15" s="133">
        <f>Rozpocet!K15</f>
        <v>7.7235399999999998</v>
      </c>
      <c r="E15" s="133">
        <f>Rozpocet!M15</f>
        <v>0</v>
      </c>
    </row>
    <row r="16" spans="1:5" s="131" customFormat="1" ht="12.75" customHeight="1">
      <c r="A16" s="173" t="str">
        <f>Rozpocet!D25</f>
        <v>733</v>
      </c>
      <c r="B16" s="174" t="str">
        <f>Rozpocet!E25</f>
        <v>Ústredné kúrenie, rozvodné potrubie</v>
      </c>
      <c r="C16" s="175">
        <f>Rozpocet!I25</f>
        <v>0</v>
      </c>
      <c r="D16" s="133">
        <f>Rozpocet!K25</f>
        <v>6.9111298258320009</v>
      </c>
      <c r="E16" s="133">
        <f>Rozpocet!M25</f>
        <v>0</v>
      </c>
    </row>
    <row r="17" spans="1:5" s="131" customFormat="1" ht="12.75" customHeight="1">
      <c r="A17" s="173" t="str">
        <f>Rozpocet!D36</f>
        <v>734</v>
      </c>
      <c r="B17" s="174" t="str">
        <f>Rozpocet!E36</f>
        <v>Ústredné kúrenie, technológia OST a armatúry</v>
      </c>
      <c r="C17" s="175">
        <f>Rozpocet!I36</f>
        <v>0</v>
      </c>
      <c r="D17" s="133">
        <f>Rozpocet!K36</f>
        <v>6.4669999999999991E-2</v>
      </c>
      <c r="E17" s="133">
        <f>Rozpocet!M36</f>
        <v>0</v>
      </c>
    </row>
    <row r="18" spans="1:5" s="131" customFormat="1" ht="12.75" customHeight="1">
      <c r="A18" s="173" t="str">
        <f>Rozpocet!D43</f>
        <v>767</v>
      </c>
      <c r="B18" s="174" t="str">
        <f>Rozpocet!E43</f>
        <v>Konštrukcie doplnkové kovové</v>
      </c>
      <c r="C18" s="175">
        <f>Rozpocet!I43</f>
        <v>0</v>
      </c>
      <c r="D18" s="133">
        <f>Rozpocet!K43</f>
        <v>4.3390164000000002E-2</v>
      </c>
      <c r="E18" s="133">
        <f>Rozpocet!M43</f>
        <v>0</v>
      </c>
    </row>
    <row r="19" spans="1:5" s="131" customFormat="1" ht="12.75" customHeight="1">
      <c r="A19" s="173" t="str">
        <f>Rozpocet!D46</f>
        <v>783</v>
      </c>
      <c r="B19" s="174" t="str">
        <f>Rozpocet!E46</f>
        <v>Dokončovacie práce - nátery</v>
      </c>
      <c r="C19" s="175">
        <f>Rozpocet!I46</f>
        <v>0</v>
      </c>
      <c r="D19" s="133">
        <f>Rozpocet!K46</f>
        <v>2.1006E-2</v>
      </c>
      <c r="E19" s="133">
        <f>Rozpocet!M46</f>
        <v>0</v>
      </c>
    </row>
    <row r="20" spans="1:5" s="131" customFormat="1" ht="12.75" customHeight="1">
      <c r="A20" s="173" t="str">
        <f>Rozpocet!D48</f>
        <v>784</v>
      </c>
      <c r="B20" s="174" t="str">
        <f>Rozpocet!E48</f>
        <v>HZS</v>
      </c>
      <c r="C20" s="175">
        <f>Rozpocet!I48</f>
        <v>0</v>
      </c>
      <c r="D20" s="133">
        <f>Rozpocet!K48</f>
        <v>0</v>
      </c>
      <c r="E20" s="133">
        <f>Rozpocet!M48</f>
        <v>0</v>
      </c>
    </row>
    <row r="21" spans="1:5" s="134" customFormat="1" ht="12.75" customHeight="1">
      <c r="A21" s="176"/>
      <c r="B21" s="176" t="s">
        <v>191</v>
      </c>
      <c r="C21" s="177" t="e">
        <f>Rozpocet!#REF!</f>
        <v>#REF!</v>
      </c>
      <c r="D21" s="135" t="e">
        <f>Rozpocet!#REF!</f>
        <v>#REF!</v>
      </c>
      <c r="E21" s="135" t="e">
        <f>Rozpocet!#REF!</f>
        <v>#REF!</v>
      </c>
    </row>
    <row r="22" spans="1:5" s="134" customFormat="1" ht="12.75" customHeight="1">
      <c r="A22" s="176"/>
      <c r="B22" s="176" t="s">
        <v>193</v>
      </c>
      <c r="C22" s="177" t="e">
        <f>Rozpocet!#REF!</f>
        <v>#REF!</v>
      </c>
      <c r="D22" s="135" t="e">
        <f>Rozpocet!#REF!</f>
        <v>#REF!</v>
      </c>
      <c r="E22" s="135" t="e">
        <f>Rozpocet!#REF!</f>
        <v>#REF!</v>
      </c>
    </row>
    <row r="23" spans="1:5" s="134" customFormat="1" ht="12.75" customHeight="1">
      <c r="A23" s="176"/>
      <c r="B23" s="176" t="s">
        <v>192</v>
      </c>
      <c r="C23" s="177" t="e">
        <f>Rozpocet!#REF!</f>
        <v>#REF!</v>
      </c>
      <c r="D23" s="135" t="e">
        <f>Rozpocet!#REF!</f>
        <v>#REF!</v>
      </c>
      <c r="E23" s="135" t="e">
        <f>Rozpocet!#REF!</f>
        <v>#REF!</v>
      </c>
    </row>
  </sheetData>
  <printOptions horizontalCentered="1"/>
  <pageMargins left="1.1023621559143066" right="1.1023621559143066" top="0.78740155696868896" bottom="0.78740155696868896" header="0" footer="0"/>
  <pageSetup paperSize="9" scale="96" fitToHeight="9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106" zoomScaleNormal="106" workbookViewId="0">
      <pane ySplit="13" topLeftCell="A14" activePane="bottomLeft" state="frozenSplit"/>
      <selection pane="bottomLeft" activeCell="D4" sqref="D4"/>
    </sheetView>
  </sheetViews>
  <sheetFormatPr defaultColWidth="9.140625" defaultRowHeight="11.25" customHeight="1"/>
  <cols>
    <col min="1" max="1" width="5.7109375" style="1" customWidth="1"/>
    <col min="2" max="2" width="4.570312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03125" style="1" customWidth="1"/>
    <col min="8" max="8" width="9.85546875" style="1" customWidth="1"/>
    <col min="9" max="9" width="12.7109375" style="1" customWidth="1"/>
    <col min="10" max="10" width="10.7109375" style="1" hidden="1" customWidth="1"/>
    <col min="11" max="11" width="10.85546875" style="1" hidden="1" customWidth="1"/>
    <col min="12" max="12" width="9.7109375" style="1" hidden="1" customWidth="1"/>
    <col min="13" max="13" width="11.5703125" style="1" hidden="1" customWidth="1"/>
    <col min="14" max="14" width="6" style="1" hidden="1" customWidth="1"/>
    <col min="15" max="15" width="6.7109375" style="1" hidden="1" customWidth="1"/>
    <col min="16" max="16" width="7.140625" style="1" hidden="1" customWidth="1"/>
    <col min="17" max="16384" width="9.140625" style="1"/>
  </cols>
  <sheetData>
    <row r="1" spans="1:16" ht="18" customHeight="1">
      <c r="A1" s="115" t="s">
        <v>196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ht="11.25" customHeight="1">
      <c r="A2" s="117" t="s">
        <v>72</v>
      </c>
      <c r="B2" s="118"/>
      <c r="C2" s="118" t="str">
        <f>'Krycí list'!E5</f>
        <v>Plynová teplovodná kotolňa a rozvody tepla ul. Štúrova, Beluša</v>
      </c>
      <c r="D2" s="118"/>
      <c r="E2" s="118"/>
      <c r="F2" s="118"/>
      <c r="G2" s="118"/>
      <c r="H2" s="118"/>
      <c r="I2" s="118"/>
      <c r="J2" s="118"/>
      <c r="K2" s="118"/>
      <c r="L2" s="136"/>
      <c r="M2" s="136"/>
      <c r="N2" s="136"/>
      <c r="O2" s="137"/>
      <c r="P2" s="137"/>
    </row>
    <row r="3" spans="1:16" ht="11.25" customHeight="1">
      <c r="A3" s="117" t="s">
        <v>73</v>
      </c>
      <c r="B3" s="118"/>
      <c r="C3" s="118" t="str">
        <f>'Krycí list'!E7</f>
        <v xml:space="preserve">Rekonštrukcia rozvodov tepla </v>
      </c>
      <c r="D3" s="118"/>
      <c r="E3" s="118"/>
      <c r="F3" s="118"/>
      <c r="G3" s="118"/>
      <c r="H3" s="118"/>
      <c r="I3" s="118"/>
      <c r="J3" s="118"/>
      <c r="K3" s="118"/>
      <c r="L3" s="136"/>
      <c r="M3" s="136"/>
      <c r="N3" s="136"/>
      <c r="O3" s="137"/>
      <c r="P3" s="137"/>
    </row>
    <row r="4" spans="1:16" ht="11.25" customHeight="1">
      <c r="A4" s="117" t="s">
        <v>74</v>
      </c>
      <c r="B4" s="118"/>
      <c r="C4" s="118" t="str">
        <f>'Krycí list'!E9</f>
        <v>Technologická časť - vnútorné DOS</v>
      </c>
      <c r="D4" s="118"/>
      <c r="E4" s="118"/>
      <c r="F4" s="118"/>
      <c r="G4" s="118"/>
      <c r="H4" s="118"/>
      <c r="I4" s="118"/>
      <c r="J4" s="118"/>
      <c r="K4" s="118"/>
      <c r="L4" s="136"/>
      <c r="M4" s="136"/>
      <c r="N4" s="136"/>
      <c r="O4" s="137"/>
      <c r="P4" s="137"/>
    </row>
    <row r="5" spans="1:16" ht="11.25" customHeight="1">
      <c r="A5" s="118" t="s">
        <v>84</v>
      </c>
      <c r="B5" s="118"/>
      <c r="C5" s="118" t="str">
        <f>'Krycí list'!P5</f>
        <v xml:space="preserve"> </v>
      </c>
      <c r="D5" s="118"/>
      <c r="E5" s="118"/>
      <c r="F5" s="118"/>
      <c r="G5" s="118"/>
      <c r="H5" s="118"/>
      <c r="I5" s="118"/>
      <c r="J5" s="118"/>
      <c r="K5" s="118"/>
      <c r="L5" s="136"/>
      <c r="M5" s="136"/>
      <c r="N5" s="136"/>
      <c r="O5" s="137"/>
      <c r="P5" s="137"/>
    </row>
    <row r="6" spans="1:16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36"/>
      <c r="M6" s="136"/>
      <c r="N6" s="136"/>
      <c r="O6" s="137"/>
      <c r="P6" s="137"/>
    </row>
    <row r="7" spans="1:16" ht="11.25" customHeight="1">
      <c r="A7" s="118" t="s">
        <v>76</v>
      </c>
      <c r="B7" s="118"/>
      <c r="C7" s="118" t="str">
        <f>'Krycí list'!E26</f>
        <v>OSBD Považská Bystrica</v>
      </c>
      <c r="D7" s="118"/>
      <c r="E7" s="118"/>
      <c r="F7" s="118"/>
      <c r="G7" s="118"/>
      <c r="H7" s="118"/>
      <c r="I7" s="118"/>
      <c r="J7" s="118"/>
      <c r="K7" s="118"/>
      <c r="L7" s="136"/>
      <c r="M7" s="136"/>
      <c r="N7" s="136"/>
      <c r="O7" s="137"/>
      <c r="P7" s="137"/>
    </row>
    <row r="8" spans="1:16" ht="11.25" customHeight="1">
      <c r="A8" s="118" t="s">
        <v>77</v>
      </c>
      <c r="B8" s="118"/>
      <c r="C8" s="118" t="str">
        <f>'Krycí list'!E28</f>
        <v xml:space="preserve"> </v>
      </c>
      <c r="D8" s="118"/>
      <c r="E8" s="118"/>
      <c r="F8" s="118"/>
      <c r="G8" s="118"/>
      <c r="H8" s="118"/>
      <c r="I8" s="118"/>
      <c r="J8" s="118"/>
      <c r="K8" s="118"/>
      <c r="L8" s="136"/>
      <c r="M8" s="136"/>
      <c r="N8" s="136"/>
      <c r="O8" s="137"/>
      <c r="P8" s="137"/>
    </row>
    <row r="9" spans="1:16" ht="15" customHeight="1">
      <c r="A9" s="118" t="s">
        <v>78</v>
      </c>
      <c r="B9" s="118"/>
      <c r="C9" s="172"/>
      <c r="D9" s="172">
        <v>43200</v>
      </c>
      <c r="E9" s="178" t="s">
        <v>156</v>
      </c>
      <c r="F9" s="118"/>
      <c r="G9" s="118"/>
      <c r="H9" s="118"/>
      <c r="I9" s="118"/>
      <c r="J9" s="118"/>
      <c r="K9" s="118"/>
      <c r="L9" s="136"/>
      <c r="M9" s="136"/>
      <c r="N9" s="136"/>
      <c r="O9" s="137"/>
      <c r="P9" s="137"/>
    </row>
    <row r="10" spans="1:16" ht="3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37"/>
    </row>
    <row r="11" spans="1:16" ht="21.75" customHeight="1">
      <c r="A11" s="122" t="s">
        <v>85</v>
      </c>
      <c r="B11" s="123" t="s">
        <v>86</v>
      </c>
      <c r="C11" s="123" t="s">
        <v>87</v>
      </c>
      <c r="D11" s="123" t="s">
        <v>88</v>
      </c>
      <c r="E11" s="123" t="s">
        <v>80</v>
      </c>
      <c r="F11" s="123" t="s">
        <v>89</v>
      </c>
      <c r="G11" s="123" t="s">
        <v>90</v>
      </c>
      <c r="H11" s="123" t="s">
        <v>91</v>
      </c>
      <c r="I11" s="123" t="s">
        <v>81</v>
      </c>
      <c r="J11" s="123" t="s">
        <v>92</v>
      </c>
      <c r="K11" s="123" t="s">
        <v>82</v>
      </c>
      <c r="L11" s="123" t="s">
        <v>93</v>
      </c>
      <c r="M11" s="123" t="s">
        <v>94</v>
      </c>
      <c r="N11" s="124" t="s">
        <v>95</v>
      </c>
      <c r="O11" s="138" t="s">
        <v>96</v>
      </c>
      <c r="P11" s="139" t="s">
        <v>97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8">
        <v>10</v>
      </c>
      <c r="O12" s="140">
        <v>11</v>
      </c>
      <c r="P12" s="141">
        <v>12</v>
      </c>
    </row>
    <row r="13" spans="1:16" ht="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42"/>
      <c r="O13" s="143"/>
      <c r="P13" s="144"/>
    </row>
    <row r="14" spans="1:16" s="169" customFormat="1" ht="12.75" customHeight="1">
      <c r="A14" s="164"/>
      <c r="B14" s="165" t="s">
        <v>58</v>
      </c>
      <c r="C14" s="164"/>
      <c r="D14" s="164" t="s">
        <v>45</v>
      </c>
      <c r="E14" s="164" t="s">
        <v>98</v>
      </c>
      <c r="F14" s="164"/>
      <c r="G14" s="164"/>
      <c r="H14" s="164"/>
      <c r="I14" s="166"/>
      <c r="J14" s="167"/>
      <c r="K14" s="168" t="e">
        <f>K15+#REF!+K25+K36+K43+K46+K48</f>
        <v>#REF!</v>
      </c>
      <c r="L14" s="167"/>
      <c r="M14" s="168" t="e">
        <f>M15+#REF!+M25+M36+M43+M46+M48</f>
        <v>#REF!</v>
      </c>
      <c r="N14" s="167"/>
      <c r="P14" s="169" t="s">
        <v>99</v>
      </c>
    </row>
    <row r="15" spans="1:16" s="169" customFormat="1" ht="12.75" customHeight="1">
      <c r="A15" s="164"/>
      <c r="B15" s="165" t="s">
        <v>58</v>
      </c>
      <c r="C15" s="164"/>
      <c r="D15" s="164" t="s">
        <v>100</v>
      </c>
      <c r="E15" s="164" t="s">
        <v>101</v>
      </c>
      <c r="F15" s="164"/>
      <c r="G15" s="164"/>
      <c r="H15" s="164"/>
      <c r="I15" s="166"/>
      <c r="K15" s="170">
        <f>SUM(K16:K24)</f>
        <v>7.7235399999999998</v>
      </c>
      <c r="M15" s="170">
        <f>SUM(M16:M24)</f>
        <v>0</v>
      </c>
      <c r="P15" s="169" t="s">
        <v>102</v>
      </c>
    </row>
    <row r="16" spans="1:16" s="163" customFormat="1" ht="12.75" customHeight="1">
      <c r="A16" s="154">
        <v>1</v>
      </c>
      <c r="B16" s="154" t="s">
        <v>103</v>
      </c>
      <c r="C16" s="154" t="s">
        <v>100</v>
      </c>
      <c r="D16" s="155" t="s">
        <v>105</v>
      </c>
      <c r="E16" s="156" t="s">
        <v>163</v>
      </c>
      <c r="F16" s="154" t="s">
        <v>106</v>
      </c>
      <c r="G16" s="157">
        <v>264</v>
      </c>
      <c r="H16" s="158"/>
      <c r="I16" s="158"/>
      <c r="J16" s="159">
        <v>4.4999999999999999E-4</v>
      </c>
      <c r="K16" s="160">
        <f t="shared" ref="K16:K24" si="0">G16*J16</f>
        <v>0.1188</v>
      </c>
      <c r="L16" s="159">
        <v>0</v>
      </c>
      <c r="M16" s="160">
        <f t="shared" ref="M16:M24" si="1">G16*L16</f>
        <v>0</v>
      </c>
      <c r="N16" s="161">
        <v>20</v>
      </c>
      <c r="O16" s="162">
        <v>16</v>
      </c>
      <c r="P16" s="163" t="s">
        <v>104</v>
      </c>
    </row>
    <row r="17" spans="1:16" s="163" customFormat="1" ht="12.75" customHeight="1">
      <c r="A17" s="154">
        <v>2</v>
      </c>
      <c r="B17" s="154" t="s">
        <v>103</v>
      </c>
      <c r="C17" s="154" t="s">
        <v>100</v>
      </c>
      <c r="D17" s="155" t="s">
        <v>107</v>
      </c>
      <c r="E17" s="156" t="s">
        <v>108</v>
      </c>
      <c r="F17" s="154" t="s">
        <v>106</v>
      </c>
      <c r="G17" s="157">
        <v>96</v>
      </c>
      <c r="H17" s="158"/>
      <c r="I17" s="158"/>
      <c r="J17" s="159">
        <v>4.4999999999999999E-4</v>
      </c>
      <c r="K17" s="160">
        <f t="shared" si="0"/>
        <v>4.3200000000000002E-2</v>
      </c>
      <c r="L17" s="159">
        <v>0</v>
      </c>
      <c r="M17" s="160">
        <f t="shared" si="1"/>
        <v>0</v>
      </c>
      <c r="N17" s="161">
        <v>20</v>
      </c>
      <c r="O17" s="162">
        <v>16</v>
      </c>
      <c r="P17" s="163" t="s">
        <v>104</v>
      </c>
    </row>
    <row r="18" spans="1:16" s="163" customFormat="1" ht="12.75" customHeight="1">
      <c r="A18" s="154">
        <v>3</v>
      </c>
      <c r="B18" s="154" t="s">
        <v>109</v>
      </c>
      <c r="C18" s="154" t="s">
        <v>110</v>
      </c>
      <c r="D18" s="155" t="s">
        <v>111</v>
      </c>
      <c r="E18" s="156" t="s">
        <v>184</v>
      </c>
      <c r="F18" s="154" t="s">
        <v>106</v>
      </c>
      <c r="G18" s="157">
        <v>104</v>
      </c>
      <c r="H18" s="158"/>
      <c r="I18" s="158"/>
      <c r="J18" s="159">
        <v>2.1000000000000001E-2</v>
      </c>
      <c r="K18" s="160">
        <f t="shared" si="0"/>
        <v>2.1840000000000002</v>
      </c>
      <c r="L18" s="159">
        <v>0</v>
      </c>
      <c r="M18" s="160">
        <f t="shared" si="1"/>
        <v>0</v>
      </c>
      <c r="N18" s="161">
        <v>20</v>
      </c>
      <c r="O18" s="162">
        <v>32</v>
      </c>
      <c r="P18" s="163" t="s">
        <v>104</v>
      </c>
    </row>
    <row r="19" spans="1:16" s="163" customFormat="1" ht="12.75" customHeight="1">
      <c r="A19" s="154">
        <v>4</v>
      </c>
      <c r="B19" s="154" t="s">
        <v>109</v>
      </c>
      <c r="C19" s="154" t="s">
        <v>110</v>
      </c>
      <c r="D19" s="155" t="s">
        <v>112</v>
      </c>
      <c r="E19" s="156" t="s">
        <v>185</v>
      </c>
      <c r="F19" s="154" t="s">
        <v>106</v>
      </c>
      <c r="G19" s="157">
        <v>108</v>
      </c>
      <c r="H19" s="158"/>
      <c r="I19" s="158"/>
      <c r="J19" s="159">
        <v>2.1000000000000001E-2</v>
      </c>
      <c r="K19" s="160">
        <f t="shared" si="0"/>
        <v>2.2680000000000002</v>
      </c>
      <c r="L19" s="159">
        <v>0</v>
      </c>
      <c r="M19" s="160">
        <f t="shared" si="1"/>
        <v>0</v>
      </c>
      <c r="N19" s="161">
        <v>20</v>
      </c>
      <c r="O19" s="162">
        <v>32</v>
      </c>
      <c r="P19" s="163" t="s">
        <v>104</v>
      </c>
    </row>
    <row r="20" spans="1:16" s="163" customFormat="1" ht="12.75" customHeight="1">
      <c r="A20" s="154">
        <v>5</v>
      </c>
      <c r="B20" s="154" t="s">
        <v>109</v>
      </c>
      <c r="C20" s="154" t="s">
        <v>110</v>
      </c>
      <c r="D20" s="155" t="s">
        <v>113</v>
      </c>
      <c r="E20" s="156" t="s">
        <v>186</v>
      </c>
      <c r="F20" s="154" t="s">
        <v>106</v>
      </c>
      <c r="G20" s="157">
        <v>24</v>
      </c>
      <c r="H20" s="158"/>
      <c r="I20" s="158"/>
      <c r="J20" s="159">
        <v>2.1000000000000001E-2</v>
      </c>
      <c r="K20" s="160">
        <f t="shared" si="0"/>
        <v>0.504</v>
      </c>
      <c r="L20" s="159">
        <v>0</v>
      </c>
      <c r="M20" s="160">
        <f t="shared" si="1"/>
        <v>0</v>
      </c>
      <c r="N20" s="161">
        <v>20</v>
      </c>
      <c r="O20" s="162">
        <v>32</v>
      </c>
      <c r="P20" s="163" t="s">
        <v>104</v>
      </c>
    </row>
    <row r="21" spans="1:16" s="163" customFormat="1" ht="12.75" customHeight="1">
      <c r="A21" s="154">
        <v>6</v>
      </c>
      <c r="B21" s="154" t="s">
        <v>109</v>
      </c>
      <c r="C21" s="154" t="s">
        <v>110</v>
      </c>
      <c r="D21" s="155" t="s">
        <v>114</v>
      </c>
      <c r="E21" s="156" t="s">
        <v>187</v>
      </c>
      <c r="F21" s="154" t="s">
        <v>106</v>
      </c>
      <c r="G21" s="157">
        <v>28</v>
      </c>
      <c r="H21" s="158"/>
      <c r="I21" s="158"/>
      <c r="J21" s="159">
        <v>2.1000000000000001E-2</v>
      </c>
      <c r="K21" s="160">
        <f t="shared" si="0"/>
        <v>0.58800000000000008</v>
      </c>
      <c r="L21" s="159">
        <v>0</v>
      </c>
      <c r="M21" s="160">
        <f t="shared" si="1"/>
        <v>0</v>
      </c>
      <c r="N21" s="161">
        <v>20</v>
      </c>
      <c r="O21" s="162">
        <v>32</v>
      </c>
      <c r="P21" s="163" t="s">
        <v>104</v>
      </c>
    </row>
    <row r="22" spans="1:16" s="163" customFormat="1" ht="12.75" customHeight="1">
      <c r="A22" s="154">
        <v>7</v>
      </c>
      <c r="B22" s="154" t="s">
        <v>109</v>
      </c>
      <c r="C22" s="154" t="s">
        <v>110</v>
      </c>
      <c r="D22" s="155" t="s">
        <v>115</v>
      </c>
      <c r="E22" s="156" t="s">
        <v>188</v>
      </c>
      <c r="F22" s="154" t="s">
        <v>106</v>
      </c>
      <c r="G22" s="157">
        <v>72</v>
      </c>
      <c r="H22" s="158"/>
      <c r="I22" s="158"/>
      <c r="J22" s="159">
        <v>2.1000000000000001E-2</v>
      </c>
      <c r="K22" s="160">
        <f t="shared" si="0"/>
        <v>1.512</v>
      </c>
      <c r="L22" s="159">
        <v>0</v>
      </c>
      <c r="M22" s="160">
        <f t="shared" si="1"/>
        <v>0</v>
      </c>
      <c r="N22" s="161">
        <v>20</v>
      </c>
      <c r="O22" s="162">
        <v>32</v>
      </c>
      <c r="P22" s="163" t="s">
        <v>104</v>
      </c>
    </row>
    <row r="23" spans="1:16" s="163" customFormat="1" ht="12.75" customHeight="1">
      <c r="A23" s="154">
        <v>8</v>
      </c>
      <c r="B23" s="154" t="s">
        <v>109</v>
      </c>
      <c r="C23" s="154" t="s">
        <v>110</v>
      </c>
      <c r="D23" s="155" t="s">
        <v>116</v>
      </c>
      <c r="E23" s="156" t="s">
        <v>189</v>
      </c>
      <c r="F23" s="154" t="s">
        <v>106</v>
      </c>
      <c r="G23" s="157">
        <v>24</v>
      </c>
      <c r="H23" s="158"/>
      <c r="I23" s="158"/>
      <c r="J23" s="159">
        <v>2.1000000000000001E-2</v>
      </c>
      <c r="K23" s="160">
        <f t="shared" si="0"/>
        <v>0.504</v>
      </c>
      <c r="L23" s="159">
        <v>0</v>
      </c>
      <c r="M23" s="160">
        <f t="shared" si="1"/>
        <v>0</v>
      </c>
      <c r="N23" s="161">
        <v>20</v>
      </c>
      <c r="O23" s="162">
        <v>32</v>
      </c>
      <c r="P23" s="163" t="s">
        <v>104</v>
      </c>
    </row>
    <row r="24" spans="1:16" s="163" customFormat="1" ht="12.75" customHeight="1">
      <c r="A24" s="154">
        <v>9</v>
      </c>
      <c r="B24" s="154" t="s">
        <v>109</v>
      </c>
      <c r="C24" s="154" t="s">
        <v>110</v>
      </c>
      <c r="D24" s="155" t="s">
        <v>117</v>
      </c>
      <c r="E24" s="156" t="s">
        <v>164</v>
      </c>
      <c r="F24" s="154" t="s">
        <v>165</v>
      </c>
      <c r="G24" s="157">
        <v>1</v>
      </c>
      <c r="H24" s="158"/>
      <c r="I24" s="158"/>
      <c r="J24" s="159">
        <v>1.5399999999999999E-3</v>
      </c>
      <c r="K24" s="160">
        <f t="shared" si="0"/>
        <v>1.5399999999999999E-3</v>
      </c>
      <c r="L24" s="159">
        <v>0</v>
      </c>
      <c r="M24" s="160">
        <f t="shared" si="1"/>
        <v>0</v>
      </c>
      <c r="N24" s="161">
        <v>20</v>
      </c>
      <c r="O24" s="162">
        <v>32</v>
      </c>
      <c r="P24" s="163" t="s">
        <v>104</v>
      </c>
    </row>
    <row r="25" spans="1:16" s="169" customFormat="1" ht="12.75" customHeight="1">
      <c r="A25" s="154"/>
      <c r="B25" s="165" t="s">
        <v>58</v>
      </c>
      <c r="C25" s="164"/>
      <c r="D25" s="164" t="s">
        <v>119</v>
      </c>
      <c r="E25" s="171" t="s">
        <v>120</v>
      </c>
      <c r="F25" s="164"/>
      <c r="G25" s="164"/>
      <c r="H25" s="164"/>
      <c r="I25" s="166"/>
      <c r="K25" s="170">
        <f>SUM(K26:K35)</f>
        <v>6.9111298258320009</v>
      </c>
      <c r="M25" s="170">
        <f>SUM(M26:M35)</f>
        <v>0</v>
      </c>
      <c r="P25" s="169" t="s">
        <v>102</v>
      </c>
    </row>
    <row r="26" spans="1:16" s="16" customFormat="1" ht="12.75" customHeight="1">
      <c r="A26" s="154">
        <v>10</v>
      </c>
      <c r="B26" s="149" t="s">
        <v>103</v>
      </c>
      <c r="C26" s="149" t="s">
        <v>121</v>
      </c>
      <c r="D26" s="150" t="s">
        <v>122</v>
      </c>
      <c r="E26" s="153" t="s">
        <v>166</v>
      </c>
      <c r="F26" s="149" t="s">
        <v>106</v>
      </c>
      <c r="G26" s="151">
        <v>8</v>
      </c>
      <c r="H26" s="152"/>
      <c r="I26" s="152"/>
      <c r="J26" s="146">
        <v>7.6945086060000003E-3</v>
      </c>
      <c r="K26" s="145">
        <f t="shared" ref="K26:K32" si="2">G26*J26</f>
        <v>6.1556068848000002E-2</v>
      </c>
      <c r="L26" s="146">
        <v>0</v>
      </c>
      <c r="M26" s="145">
        <f t="shared" ref="M26:M32" si="3">G26*L26</f>
        <v>0</v>
      </c>
      <c r="N26" s="147">
        <v>20</v>
      </c>
      <c r="O26" s="148">
        <v>16</v>
      </c>
      <c r="P26" s="16" t="s">
        <v>104</v>
      </c>
    </row>
    <row r="27" spans="1:16" s="16" customFormat="1" ht="12.75" customHeight="1">
      <c r="A27" s="154">
        <v>11</v>
      </c>
      <c r="B27" s="149" t="s">
        <v>103</v>
      </c>
      <c r="C27" s="149" t="s">
        <v>121</v>
      </c>
      <c r="D27" s="150" t="s">
        <v>123</v>
      </c>
      <c r="E27" s="153" t="s">
        <v>167</v>
      </c>
      <c r="F27" s="149" t="s">
        <v>106</v>
      </c>
      <c r="G27" s="151">
        <v>24</v>
      </c>
      <c r="H27" s="152"/>
      <c r="I27" s="152"/>
      <c r="J27" s="146">
        <v>9.6500000000000006E-3</v>
      </c>
      <c r="K27" s="145">
        <f t="shared" si="2"/>
        <v>0.23160000000000003</v>
      </c>
      <c r="L27" s="146">
        <v>0</v>
      </c>
      <c r="M27" s="145">
        <f t="shared" si="3"/>
        <v>0</v>
      </c>
      <c r="N27" s="147">
        <v>20</v>
      </c>
      <c r="O27" s="148">
        <v>16</v>
      </c>
      <c r="P27" s="16" t="s">
        <v>104</v>
      </c>
    </row>
    <row r="28" spans="1:16" s="16" customFormat="1" ht="12.75" customHeight="1">
      <c r="A28" s="154">
        <v>12</v>
      </c>
      <c r="B28" s="149" t="s">
        <v>103</v>
      </c>
      <c r="C28" s="149" t="s">
        <v>121</v>
      </c>
      <c r="D28" s="150" t="s">
        <v>124</v>
      </c>
      <c r="E28" s="153" t="s">
        <v>168</v>
      </c>
      <c r="F28" s="149" t="s">
        <v>106</v>
      </c>
      <c r="G28" s="151">
        <v>24</v>
      </c>
      <c r="H28" s="152"/>
      <c r="I28" s="152"/>
      <c r="J28" s="146">
        <v>1.3480000000000001E-2</v>
      </c>
      <c r="K28" s="145">
        <f t="shared" si="2"/>
        <v>0.32352000000000003</v>
      </c>
      <c r="L28" s="146">
        <v>0</v>
      </c>
      <c r="M28" s="145">
        <f t="shared" si="3"/>
        <v>0</v>
      </c>
      <c r="N28" s="147">
        <v>20</v>
      </c>
      <c r="O28" s="148">
        <v>16</v>
      </c>
      <c r="P28" s="16" t="s">
        <v>104</v>
      </c>
    </row>
    <row r="29" spans="1:16" s="16" customFormat="1" ht="12.75" customHeight="1">
      <c r="A29" s="154">
        <v>13</v>
      </c>
      <c r="B29" s="149" t="s">
        <v>103</v>
      </c>
      <c r="C29" s="149" t="s">
        <v>121</v>
      </c>
      <c r="D29" s="150" t="s">
        <v>125</v>
      </c>
      <c r="E29" s="153" t="s">
        <v>169</v>
      </c>
      <c r="F29" s="149" t="s">
        <v>106</v>
      </c>
      <c r="G29" s="151">
        <v>28</v>
      </c>
      <c r="H29" s="152"/>
      <c r="I29" s="152"/>
      <c r="J29" s="146">
        <v>1.8322293606E-2</v>
      </c>
      <c r="K29" s="145">
        <f t="shared" si="2"/>
        <v>0.51302422096800004</v>
      </c>
      <c r="L29" s="146">
        <v>0</v>
      </c>
      <c r="M29" s="145">
        <f t="shared" si="3"/>
        <v>0</v>
      </c>
      <c r="N29" s="147">
        <v>20</v>
      </c>
      <c r="O29" s="148">
        <v>16</v>
      </c>
      <c r="P29" s="16" t="s">
        <v>104</v>
      </c>
    </row>
    <row r="30" spans="1:16" s="16" customFormat="1" ht="12.75" customHeight="1">
      <c r="A30" s="154">
        <v>14</v>
      </c>
      <c r="B30" s="149" t="s">
        <v>103</v>
      </c>
      <c r="C30" s="149" t="s">
        <v>121</v>
      </c>
      <c r="D30" s="150" t="s">
        <v>126</v>
      </c>
      <c r="E30" s="153" t="s">
        <v>170</v>
      </c>
      <c r="F30" s="149" t="s">
        <v>106</v>
      </c>
      <c r="G30" s="151">
        <v>72</v>
      </c>
      <c r="H30" s="152"/>
      <c r="I30" s="152"/>
      <c r="J30" s="146">
        <v>2.2159999999999999E-2</v>
      </c>
      <c r="K30" s="145">
        <f t="shared" si="2"/>
        <v>1.59552</v>
      </c>
      <c r="L30" s="146">
        <v>0</v>
      </c>
      <c r="M30" s="145">
        <f t="shared" si="3"/>
        <v>0</v>
      </c>
      <c r="N30" s="147">
        <v>20</v>
      </c>
      <c r="O30" s="148">
        <v>16</v>
      </c>
      <c r="P30" s="16" t="s">
        <v>104</v>
      </c>
    </row>
    <row r="31" spans="1:16" s="16" customFormat="1" ht="12.75" customHeight="1">
      <c r="A31" s="154">
        <v>15</v>
      </c>
      <c r="B31" s="149" t="s">
        <v>103</v>
      </c>
      <c r="C31" s="149" t="s">
        <v>121</v>
      </c>
      <c r="D31" s="150" t="s">
        <v>127</v>
      </c>
      <c r="E31" s="153" t="s">
        <v>171</v>
      </c>
      <c r="F31" s="149" t="s">
        <v>106</v>
      </c>
      <c r="G31" s="151">
        <v>24</v>
      </c>
      <c r="H31" s="152"/>
      <c r="I31" s="152"/>
      <c r="J31" s="146">
        <v>2.6312897334E-2</v>
      </c>
      <c r="K31" s="145">
        <f t="shared" si="2"/>
        <v>0.63150953601600002</v>
      </c>
      <c r="L31" s="146">
        <v>0</v>
      </c>
      <c r="M31" s="145">
        <f t="shared" si="3"/>
        <v>0</v>
      </c>
      <c r="N31" s="147">
        <v>20</v>
      </c>
      <c r="O31" s="148">
        <v>16</v>
      </c>
      <c r="P31" s="16" t="s">
        <v>104</v>
      </c>
    </row>
    <row r="32" spans="1:16" s="16" customFormat="1" ht="12.75" customHeight="1">
      <c r="A32" s="154">
        <v>16</v>
      </c>
      <c r="B32" s="149" t="s">
        <v>103</v>
      </c>
      <c r="C32" s="149" t="s">
        <v>121</v>
      </c>
      <c r="D32" s="150" t="s">
        <v>128</v>
      </c>
      <c r="E32" s="153" t="s">
        <v>172</v>
      </c>
      <c r="F32" s="149" t="s">
        <v>106</v>
      </c>
      <c r="G32" s="151">
        <v>84</v>
      </c>
      <c r="H32" s="152"/>
      <c r="I32" s="152"/>
      <c r="J32" s="146">
        <v>4.0280000000000003E-2</v>
      </c>
      <c r="K32" s="145">
        <f t="shared" si="2"/>
        <v>3.3835200000000003</v>
      </c>
      <c r="L32" s="146">
        <v>0</v>
      </c>
      <c r="M32" s="145">
        <f t="shared" si="3"/>
        <v>0</v>
      </c>
      <c r="N32" s="147">
        <v>20</v>
      </c>
      <c r="O32" s="148">
        <v>16</v>
      </c>
      <c r="P32" s="16" t="s">
        <v>104</v>
      </c>
    </row>
    <row r="33" spans="1:16" s="16" customFormat="1" ht="12.75" customHeight="1">
      <c r="A33" s="154">
        <v>17</v>
      </c>
      <c r="B33" s="149" t="s">
        <v>103</v>
      </c>
      <c r="C33" s="149" t="s">
        <v>121</v>
      </c>
      <c r="D33" s="150" t="s">
        <v>129</v>
      </c>
      <c r="E33" s="153" t="s">
        <v>173</v>
      </c>
      <c r="F33" s="149" t="s">
        <v>106</v>
      </c>
      <c r="G33" s="151">
        <v>96</v>
      </c>
      <c r="H33" s="152"/>
      <c r="I33" s="152"/>
      <c r="J33" s="146">
        <v>1.7799999999999999E-3</v>
      </c>
      <c r="K33" s="145">
        <f t="shared" ref="K33:K35" si="4">G33*J33</f>
        <v>0.17087999999999998</v>
      </c>
      <c r="L33" s="146">
        <v>0</v>
      </c>
      <c r="M33" s="145">
        <f t="shared" ref="M33:M35" si="5">G33*L33</f>
        <v>0</v>
      </c>
      <c r="N33" s="147">
        <v>20</v>
      </c>
      <c r="O33" s="148">
        <v>16</v>
      </c>
      <c r="P33" s="16" t="s">
        <v>104</v>
      </c>
    </row>
    <row r="34" spans="1:16" s="16" customFormat="1" ht="12.75" customHeight="1">
      <c r="A34" s="154">
        <v>18</v>
      </c>
      <c r="B34" s="149" t="s">
        <v>103</v>
      </c>
      <c r="C34" s="149" t="s">
        <v>121</v>
      </c>
      <c r="D34" s="150" t="s">
        <v>130</v>
      </c>
      <c r="E34" s="153" t="s">
        <v>174</v>
      </c>
      <c r="F34" s="149" t="s">
        <v>106</v>
      </c>
      <c r="G34" s="151">
        <v>236</v>
      </c>
      <c r="H34" s="152"/>
      <c r="I34" s="152"/>
      <c r="J34" s="146">
        <v>0</v>
      </c>
      <c r="K34" s="145">
        <f t="shared" si="4"/>
        <v>0</v>
      </c>
      <c r="L34" s="146">
        <v>0</v>
      </c>
      <c r="M34" s="145">
        <f t="shared" si="5"/>
        <v>0</v>
      </c>
      <c r="N34" s="147">
        <v>20</v>
      </c>
      <c r="O34" s="148">
        <v>16</v>
      </c>
      <c r="P34" s="16" t="s">
        <v>104</v>
      </c>
    </row>
    <row r="35" spans="1:16" s="16" customFormat="1" ht="12.75" customHeight="1">
      <c r="A35" s="154">
        <v>19</v>
      </c>
      <c r="B35" s="149" t="s">
        <v>103</v>
      </c>
      <c r="C35" s="149" t="s">
        <v>121</v>
      </c>
      <c r="D35" s="150" t="s">
        <v>131</v>
      </c>
      <c r="E35" s="153" t="s">
        <v>175</v>
      </c>
      <c r="F35" s="149" t="s">
        <v>106</v>
      </c>
      <c r="G35" s="151">
        <v>124</v>
      </c>
      <c r="H35" s="152"/>
      <c r="I35" s="152"/>
      <c r="J35" s="146">
        <v>0</v>
      </c>
      <c r="K35" s="145">
        <f t="shared" si="4"/>
        <v>0</v>
      </c>
      <c r="L35" s="146">
        <v>0</v>
      </c>
      <c r="M35" s="145">
        <f t="shared" si="5"/>
        <v>0</v>
      </c>
      <c r="N35" s="147">
        <v>20</v>
      </c>
      <c r="O35" s="148">
        <v>16</v>
      </c>
      <c r="P35" s="16" t="s">
        <v>104</v>
      </c>
    </row>
    <row r="36" spans="1:16" s="169" customFormat="1" ht="12.75" customHeight="1">
      <c r="A36" s="164"/>
      <c r="B36" s="165" t="s">
        <v>58</v>
      </c>
      <c r="C36" s="164"/>
      <c r="D36" s="164" t="s">
        <v>132</v>
      </c>
      <c r="E36" s="171" t="s">
        <v>176</v>
      </c>
      <c r="F36" s="164"/>
      <c r="G36" s="164"/>
      <c r="H36" s="164"/>
      <c r="I36" s="166"/>
      <c r="K36" s="170">
        <f>SUM(K37:K42)</f>
        <v>6.4669999999999991E-2</v>
      </c>
      <c r="M36" s="170">
        <f>SUM(M37:M42)</f>
        <v>0</v>
      </c>
      <c r="P36" s="169" t="s">
        <v>102</v>
      </c>
    </row>
    <row r="37" spans="1:16" s="163" customFormat="1" ht="12.75" customHeight="1">
      <c r="A37" s="154">
        <v>20</v>
      </c>
      <c r="B37" s="154" t="s">
        <v>103</v>
      </c>
      <c r="C37" s="154" t="s">
        <v>121</v>
      </c>
      <c r="D37" s="155" t="s">
        <v>133</v>
      </c>
      <c r="E37" s="156" t="s">
        <v>177</v>
      </c>
      <c r="F37" s="154" t="s">
        <v>118</v>
      </c>
      <c r="G37" s="157">
        <v>12</v>
      </c>
      <c r="H37" s="158"/>
      <c r="I37" s="158"/>
      <c r="J37" s="159">
        <v>2.4099999999999998E-3</v>
      </c>
      <c r="K37" s="160">
        <f t="shared" ref="K37:K42" si="6">G37*J37</f>
        <v>2.8919999999999998E-2</v>
      </c>
      <c r="L37" s="159">
        <v>0</v>
      </c>
      <c r="M37" s="160">
        <f t="shared" ref="M37:M42" si="7">G37*L37</f>
        <v>0</v>
      </c>
      <c r="N37" s="161">
        <v>20</v>
      </c>
      <c r="O37" s="162">
        <v>16</v>
      </c>
      <c r="P37" s="163" t="s">
        <v>104</v>
      </c>
    </row>
    <row r="38" spans="1:16" s="163" customFormat="1" ht="12.75" customHeight="1">
      <c r="A38" s="154">
        <v>21</v>
      </c>
      <c r="B38" s="154" t="s">
        <v>109</v>
      </c>
      <c r="C38" s="154" t="s">
        <v>110</v>
      </c>
      <c r="D38" s="155" t="s">
        <v>134</v>
      </c>
      <c r="E38" s="156" t="s">
        <v>178</v>
      </c>
      <c r="F38" s="154" t="s">
        <v>118</v>
      </c>
      <c r="G38" s="157">
        <v>4</v>
      </c>
      <c r="H38" s="158"/>
      <c r="I38" s="158"/>
      <c r="J38" s="159">
        <v>3.0000000000000001E-3</v>
      </c>
      <c r="K38" s="160">
        <f t="shared" si="6"/>
        <v>1.2E-2</v>
      </c>
      <c r="L38" s="159">
        <v>0</v>
      </c>
      <c r="M38" s="160">
        <f t="shared" si="7"/>
        <v>0</v>
      </c>
      <c r="N38" s="161">
        <v>20</v>
      </c>
      <c r="O38" s="162">
        <v>32</v>
      </c>
      <c r="P38" s="163" t="s">
        <v>104</v>
      </c>
    </row>
    <row r="39" spans="1:16" s="163" customFormat="1" ht="12.75" customHeight="1">
      <c r="A39" s="154">
        <v>22</v>
      </c>
      <c r="B39" s="154" t="s">
        <v>109</v>
      </c>
      <c r="C39" s="154" t="s">
        <v>110</v>
      </c>
      <c r="D39" s="155" t="s">
        <v>135</v>
      </c>
      <c r="E39" s="156" t="s">
        <v>179</v>
      </c>
      <c r="F39" s="154" t="s">
        <v>118</v>
      </c>
      <c r="G39" s="157">
        <v>4</v>
      </c>
      <c r="H39" s="158"/>
      <c r="I39" s="158"/>
      <c r="J39" s="159">
        <v>3.5000000000000001E-3</v>
      </c>
      <c r="K39" s="160">
        <f t="shared" si="6"/>
        <v>1.4E-2</v>
      </c>
      <c r="L39" s="159">
        <v>0</v>
      </c>
      <c r="M39" s="160">
        <f t="shared" si="7"/>
        <v>0</v>
      </c>
      <c r="N39" s="161">
        <v>20</v>
      </c>
      <c r="O39" s="162">
        <v>32</v>
      </c>
      <c r="P39" s="163" t="s">
        <v>104</v>
      </c>
    </row>
    <row r="40" spans="1:16" s="163" customFormat="1" ht="12.75" customHeight="1">
      <c r="A40" s="154">
        <v>23</v>
      </c>
      <c r="B40" s="154" t="s">
        <v>109</v>
      </c>
      <c r="C40" s="154" t="s">
        <v>110</v>
      </c>
      <c r="D40" s="155" t="s">
        <v>136</v>
      </c>
      <c r="E40" s="156" t="s">
        <v>180</v>
      </c>
      <c r="F40" s="154" t="s">
        <v>118</v>
      </c>
      <c r="G40" s="157">
        <v>2</v>
      </c>
      <c r="H40" s="158"/>
      <c r="I40" s="158"/>
      <c r="J40" s="159">
        <v>6.9999999999999994E-5</v>
      </c>
      <c r="K40" s="160">
        <f t="shared" si="6"/>
        <v>1.3999999999999999E-4</v>
      </c>
      <c r="L40" s="159">
        <v>0</v>
      </c>
      <c r="M40" s="160">
        <f t="shared" si="7"/>
        <v>0</v>
      </c>
      <c r="N40" s="161">
        <v>20</v>
      </c>
      <c r="O40" s="162">
        <v>32</v>
      </c>
      <c r="P40" s="163" t="s">
        <v>104</v>
      </c>
    </row>
    <row r="41" spans="1:16" s="163" customFormat="1" ht="12.75" customHeight="1">
      <c r="A41" s="154">
        <v>24</v>
      </c>
      <c r="B41" s="154" t="s">
        <v>109</v>
      </c>
      <c r="C41" s="154" t="s">
        <v>110</v>
      </c>
      <c r="D41" s="155" t="s">
        <v>137</v>
      </c>
      <c r="E41" s="156" t="s">
        <v>181</v>
      </c>
      <c r="F41" s="154" t="s">
        <v>118</v>
      </c>
      <c r="G41" s="157">
        <v>1</v>
      </c>
      <c r="H41" s="158"/>
      <c r="I41" s="158"/>
      <c r="J41" s="159">
        <v>1.1E-4</v>
      </c>
      <c r="K41" s="160">
        <f t="shared" si="6"/>
        <v>1.1E-4</v>
      </c>
      <c r="L41" s="159">
        <v>0</v>
      </c>
      <c r="M41" s="160">
        <f t="shared" si="7"/>
        <v>0</v>
      </c>
      <c r="N41" s="161">
        <v>20</v>
      </c>
      <c r="O41" s="162">
        <v>32</v>
      </c>
      <c r="P41" s="163" t="s">
        <v>104</v>
      </c>
    </row>
    <row r="42" spans="1:16" s="163" customFormat="1" ht="12.75" customHeight="1">
      <c r="A42" s="154">
        <v>25</v>
      </c>
      <c r="B42" s="154" t="s">
        <v>109</v>
      </c>
      <c r="C42" s="154" t="s">
        <v>110</v>
      </c>
      <c r="D42" s="155" t="s">
        <v>138</v>
      </c>
      <c r="E42" s="156" t="s">
        <v>182</v>
      </c>
      <c r="F42" s="154" t="s">
        <v>118</v>
      </c>
      <c r="G42" s="157">
        <v>1</v>
      </c>
      <c r="H42" s="158"/>
      <c r="I42" s="158"/>
      <c r="J42" s="159">
        <v>9.4999999999999998E-3</v>
      </c>
      <c r="K42" s="160">
        <f t="shared" si="6"/>
        <v>9.4999999999999998E-3</v>
      </c>
      <c r="L42" s="159">
        <v>0</v>
      </c>
      <c r="M42" s="160">
        <f t="shared" si="7"/>
        <v>0</v>
      </c>
      <c r="N42" s="161">
        <v>20</v>
      </c>
      <c r="O42" s="162">
        <v>32</v>
      </c>
      <c r="P42" s="163" t="s">
        <v>104</v>
      </c>
    </row>
    <row r="43" spans="1:16" s="169" customFormat="1" ht="12.75" customHeight="1">
      <c r="A43" s="164"/>
      <c r="B43" s="165" t="s">
        <v>58</v>
      </c>
      <c r="C43" s="164"/>
      <c r="D43" s="164" t="s">
        <v>139</v>
      </c>
      <c r="E43" s="171" t="s">
        <v>140</v>
      </c>
      <c r="F43" s="164"/>
      <c r="G43" s="164"/>
      <c r="H43" s="164"/>
      <c r="I43" s="166"/>
      <c r="K43" s="170">
        <f>SUM(K44:K45)</f>
        <v>4.3390164000000002E-2</v>
      </c>
      <c r="M43" s="170">
        <f>SUM(M44:M45)</f>
        <v>0</v>
      </c>
      <c r="P43" s="169" t="s">
        <v>102</v>
      </c>
    </row>
    <row r="44" spans="1:16" s="188" customFormat="1" ht="12.75" customHeight="1">
      <c r="A44" s="179">
        <v>26</v>
      </c>
      <c r="B44" s="179" t="s">
        <v>103</v>
      </c>
      <c r="C44" s="179" t="s">
        <v>139</v>
      </c>
      <c r="D44" s="180" t="s">
        <v>141</v>
      </c>
      <c r="E44" s="181" t="s">
        <v>195</v>
      </c>
      <c r="F44" s="179" t="s">
        <v>142</v>
      </c>
      <c r="G44" s="182">
        <v>40</v>
      </c>
      <c r="H44" s="183"/>
      <c r="I44" s="183"/>
      <c r="J44" s="184">
        <v>8.4754100000000002E-5</v>
      </c>
      <c r="K44" s="185">
        <f t="shared" ref="K44:K45" si="8">G44*J44</f>
        <v>3.3901640000000002E-3</v>
      </c>
      <c r="L44" s="184">
        <v>0</v>
      </c>
      <c r="M44" s="185">
        <f t="shared" ref="M44:M45" si="9">G44*L44</f>
        <v>0</v>
      </c>
      <c r="N44" s="186">
        <v>20</v>
      </c>
      <c r="O44" s="187">
        <v>16</v>
      </c>
      <c r="P44" s="188" t="s">
        <v>104</v>
      </c>
    </row>
    <row r="45" spans="1:16" s="188" customFormat="1" ht="12.75" customHeight="1">
      <c r="A45" s="179">
        <v>27</v>
      </c>
      <c r="B45" s="179" t="s">
        <v>109</v>
      </c>
      <c r="C45" s="179" t="s">
        <v>110</v>
      </c>
      <c r="D45" s="180" t="s">
        <v>143</v>
      </c>
      <c r="E45" s="181" t="s">
        <v>144</v>
      </c>
      <c r="F45" s="179" t="s">
        <v>142</v>
      </c>
      <c r="G45" s="182">
        <v>40</v>
      </c>
      <c r="H45" s="183"/>
      <c r="I45" s="183"/>
      <c r="J45" s="184">
        <v>1E-3</v>
      </c>
      <c r="K45" s="185">
        <f t="shared" si="8"/>
        <v>0.04</v>
      </c>
      <c r="L45" s="184">
        <v>0</v>
      </c>
      <c r="M45" s="185">
        <f t="shared" si="9"/>
        <v>0</v>
      </c>
      <c r="N45" s="186">
        <v>20</v>
      </c>
      <c r="O45" s="187">
        <v>32</v>
      </c>
      <c r="P45" s="188" t="s">
        <v>104</v>
      </c>
    </row>
    <row r="46" spans="1:16" s="193" customFormat="1" ht="12.75" customHeight="1">
      <c r="A46" s="189"/>
      <c r="B46" s="190" t="s">
        <v>58</v>
      </c>
      <c r="C46" s="189"/>
      <c r="D46" s="189" t="s">
        <v>145</v>
      </c>
      <c r="E46" s="191" t="s">
        <v>146</v>
      </c>
      <c r="F46" s="189"/>
      <c r="G46" s="189"/>
      <c r="H46" s="189"/>
      <c r="I46" s="192"/>
      <c r="K46" s="194">
        <f>SUM(K47:K47)</f>
        <v>2.1006E-2</v>
      </c>
      <c r="M46" s="194">
        <f>SUM(M47:M47)</f>
        <v>0</v>
      </c>
      <c r="P46" s="193" t="s">
        <v>102</v>
      </c>
    </row>
    <row r="47" spans="1:16" s="188" customFormat="1" ht="12.75" customHeight="1">
      <c r="A47" s="179">
        <v>28</v>
      </c>
      <c r="B47" s="179" t="s">
        <v>103</v>
      </c>
      <c r="C47" s="179" t="s">
        <v>145</v>
      </c>
      <c r="D47" s="180" t="s">
        <v>147</v>
      </c>
      <c r="E47" s="181" t="s">
        <v>148</v>
      </c>
      <c r="F47" s="179" t="s">
        <v>106</v>
      </c>
      <c r="G47" s="182">
        <v>180</v>
      </c>
      <c r="H47" s="183"/>
      <c r="I47" s="183"/>
      <c r="J47" s="184">
        <v>1.167E-4</v>
      </c>
      <c r="K47" s="185">
        <f>G47*J47</f>
        <v>2.1006E-2</v>
      </c>
      <c r="L47" s="184">
        <v>0</v>
      </c>
      <c r="M47" s="185">
        <f>G47*L47</f>
        <v>0</v>
      </c>
      <c r="N47" s="186">
        <v>20</v>
      </c>
      <c r="O47" s="187">
        <v>16</v>
      </c>
      <c r="P47" s="188" t="s">
        <v>104</v>
      </c>
    </row>
    <row r="48" spans="1:16" s="193" customFormat="1" ht="12.75" customHeight="1">
      <c r="A48" s="189"/>
      <c r="B48" s="190" t="s">
        <v>58</v>
      </c>
      <c r="C48" s="189"/>
      <c r="D48" s="189" t="s">
        <v>149</v>
      </c>
      <c r="E48" s="191" t="s">
        <v>55</v>
      </c>
      <c r="F48" s="189"/>
      <c r="G48" s="189"/>
      <c r="H48" s="189"/>
      <c r="I48" s="192"/>
      <c r="K48" s="194">
        <f>SUM(K49:K52)</f>
        <v>0</v>
      </c>
      <c r="M48" s="194">
        <f>SUM(M49:M52)</f>
        <v>0</v>
      </c>
      <c r="P48" s="193" t="s">
        <v>102</v>
      </c>
    </row>
    <row r="49" spans="1:16" s="188" customFormat="1" ht="12.75" customHeight="1">
      <c r="A49" s="179">
        <v>29</v>
      </c>
      <c r="B49" s="179" t="s">
        <v>103</v>
      </c>
      <c r="C49" s="179" t="s">
        <v>55</v>
      </c>
      <c r="D49" s="180" t="s">
        <v>150</v>
      </c>
      <c r="E49" s="181" t="s">
        <v>155</v>
      </c>
      <c r="F49" s="179" t="s">
        <v>118</v>
      </c>
      <c r="G49" s="182">
        <v>1</v>
      </c>
      <c r="H49" s="183"/>
      <c r="I49" s="183"/>
      <c r="J49" s="184">
        <v>0</v>
      </c>
      <c r="K49" s="185">
        <f t="shared" ref="K49:K52" si="10">G49*J49</f>
        <v>0</v>
      </c>
      <c r="L49" s="184">
        <v>0</v>
      </c>
      <c r="M49" s="185">
        <f t="shared" ref="M49:M52" si="11">G49*L49</f>
        <v>0</v>
      </c>
      <c r="N49" s="186">
        <v>20</v>
      </c>
      <c r="O49" s="187">
        <v>16</v>
      </c>
      <c r="P49" s="188" t="s">
        <v>104</v>
      </c>
    </row>
    <row r="50" spans="1:16" s="188" customFormat="1" ht="12.75" customHeight="1">
      <c r="A50" s="179">
        <v>30</v>
      </c>
      <c r="B50" s="179" t="s">
        <v>103</v>
      </c>
      <c r="C50" s="179" t="s">
        <v>55</v>
      </c>
      <c r="D50" s="180" t="s">
        <v>151</v>
      </c>
      <c r="E50" s="181" t="s">
        <v>194</v>
      </c>
      <c r="F50" s="179" t="s">
        <v>154</v>
      </c>
      <c r="G50" s="182">
        <v>28.5</v>
      </c>
      <c r="H50" s="183"/>
      <c r="I50" s="183"/>
      <c r="J50" s="184">
        <v>0</v>
      </c>
      <c r="K50" s="185">
        <f t="shared" si="10"/>
        <v>0</v>
      </c>
      <c r="L50" s="184">
        <v>0</v>
      </c>
      <c r="M50" s="185">
        <f t="shared" si="11"/>
        <v>0</v>
      </c>
      <c r="N50" s="186">
        <v>20</v>
      </c>
      <c r="O50" s="187">
        <v>16</v>
      </c>
      <c r="P50" s="188" t="s">
        <v>104</v>
      </c>
    </row>
    <row r="51" spans="1:16" s="188" customFormat="1" ht="12.75" customHeight="1">
      <c r="A51" s="179">
        <v>31</v>
      </c>
      <c r="B51" s="179" t="s">
        <v>103</v>
      </c>
      <c r="C51" s="179" t="s">
        <v>55</v>
      </c>
      <c r="D51" s="180" t="s">
        <v>152</v>
      </c>
      <c r="E51" s="181" t="s">
        <v>183</v>
      </c>
      <c r="F51" s="179" t="s">
        <v>165</v>
      </c>
      <c r="G51" s="182">
        <v>1</v>
      </c>
      <c r="H51" s="183"/>
      <c r="I51" s="183"/>
      <c r="J51" s="184">
        <v>0</v>
      </c>
      <c r="K51" s="185">
        <f t="shared" si="10"/>
        <v>0</v>
      </c>
      <c r="L51" s="184">
        <v>0</v>
      </c>
      <c r="M51" s="185">
        <f t="shared" si="11"/>
        <v>0</v>
      </c>
      <c r="N51" s="186">
        <v>20</v>
      </c>
      <c r="O51" s="187">
        <v>16</v>
      </c>
      <c r="P51" s="188" t="s">
        <v>104</v>
      </c>
    </row>
    <row r="52" spans="1:16" s="188" customFormat="1" ht="12.75" customHeight="1">
      <c r="A52" s="179">
        <v>32</v>
      </c>
      <c r="B52" s="179" t="s">
        <v>103</v>
      </c>
      <c r="C52" s="179" t="s">
        <v>55</v>
      </c>
      <c r="D52" s="180" t="s">
        <v>153</v>
      </c>
      <c r="E52" s="181" t="s">
        <v>190</v>
      </c>
      <c r="F52" s="179" t="s">
        <v>118</v>
      </c>
      <c r="G52" s="182">
        <v>1</v>
      </c>
      <c r="H52" s="183"/>
      <c r="I52" s="183"/>
      <c r="J52" s="184">
        <v>0</v>
      </c>
      <c r="K52" s="185">
        <f t="shared" si="10"/>
        <v>0</v>
      </c>
      <c r="L52" s="184">
        <v>0</v>
      </c>
      <c r="M52" s="185">
        <f t="shared" si="11"/>
        <v>0</v>
      </c>
      <c r="N52" s="186">
        <v>20</v>
      </c>
      <c r="O52" s="187">
        <v>16</v>
      </c>
      <c r="P52" s="188" t="s">
        <v>104</v>
      </c>
    </row>
  </sheetData>
  <printOptions horizontalCentered="1"/>
  <pageMargins left="0.78740157480314965" right="0.78740157480314965" top="0.59055118110236227" bottom="0.59055118110236227" header="0" footer="0"/>
  <pageSetup paperSize="9" fitToHeight="999" orientation="landscape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Krycí list</vt:lpstr>
      <vt:lpstr>Rekapitulácia</vt:lpstr>
      <vt:lpstr>Rozpocet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Palko</dc:creator>
  <cp:lastModifiedBy>Uzivatel</cp:lastModifiedBy>
  <cp:lastPrinted>2018-04-19T14:55:06Z</cp:lastPrinted>
  <dcterms:created xsi:type="dcterms:W3CDTF">2016-04-10T10:13:52Z</dcterms:created>
  <dcterms:modified xsi:type="dcterms:W3CDTF">2018-04-19T14:55:19Z</dcterms:modified>
</cp:coreProperties>
</file>